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activeTab="2"/>
  </bookViews>
  <sheets>
    <sheet name="Sheet1" sheetId="1" r:id="rId1"/>
    <sheet name="Sheet2" sheetId="2" r:id="rId2"/>
    <sheet name="Sheet3" sheetId="3" r:id="rId3"/>
    <sheet name="Sheet4" sheetId="4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/>
  <c r="D19"/>
  <c r="E2" l="1"/>
  <c r="D26" i="1"/>
  <c r="D25"/>
  <c r="F4"/>
  <c r="E3" i="3" l="1"/>
  <c r="E4"/>
  <c r="E5"/>
  <c r="E6"/>
  <c r="E7"/>
  <c r="E8"/>
  <c r="E9"/>
  <c r="E10"/>
  <c r="E11"/>
  <c r="E12"/>
  <c r="E13"/>
  <c r="E14"/>
  <c r="E15"/>
  <c r="E16"/>
  <c r="E17"/>
  <c r="E18"/>
  <c r="E19"/>
  <c r="E20"/>
  <c r="E2"/>
  <c r="D23"/>
  <c r="D22"/>
  <c r="D21"/>
  <c r="D3"/>
  <c r="D4"/>
  <c r="D5"/>
  <c r="D6"/>
  <c r="D7"/>
  <c r="D8"/>
  <c r="D9"/>
  <c r="D10"/>
  <c r="D11"/>
  <c r="D12"/>
  <c r="D13"/>
  <c r="D14"/>
  <c r="D15"/>
  <c r="D16"/>
  <c r="D17"/>
  <c r="D18"/>
  <c r="D19"/>
  <c r="D20"/>
  <c r="D2"/>
  <c r="A19"/>
  <c r="A20" s="1"/>
  <c r="A7"/>
  <c r="A8" s="1"/>
  <c r="A9" s="1"/>
  <c r="A10" s="1"/>
  <c r="A11" s="1"/>
  <c r="A12" s="1"/>
  <c r="A13" s="1"/>
  <c r="A14" s="1"/>
  <c r="A15" s="1"/>
  <c r="A16" s="1"/>
  <c r="A17" s="1"/>
  <c r="A18" s="1"/>
  <c r="A6"/>
  <c r="E3" i="2"/>
  <c r="E4"/>
  <c r="E6"/>
  <c r="E8"/>
  <c r="E9"/>
  <c r="E10"/>
  <c r="E11"/>
  <c r="E12"/>
  <c r="E13"/>
  <c r="E14"/>
  <c r="E15"/>
  <c r="E16"/>
  <c r="E17"/>
  <c r="E18"/>
  <c r="E19"/>
  <c r="E20"/>
  <c r="E21"/>
  <c r="A7"/>
  <c r="A8"/>
  <c r="A9" s="1"/>
  <c r="A10" s="1"/>
  <c r="A11" s="1"/>
  <c r="A12" s="1"/>
  <c r="A13" s="1"/>
  <c r="A14" s="1"/>
  <c r="A15" s="1"/>
  <c r="A16" s="1"/>
  <c r="A17" s="1"/>
  <c r="A18" s="1"/>
  <c r="A4"/>
  <c r="A5" s="1"/>
  <c r="A6" s="1"/>
  <c r="A3"/>
  <c r="A2"/>
  <c r="D3"/>
  <c r="D4"/>
  <c r="D5"/>
  <c r="D6"/>
  <c r="D7"/>
  <c r="D8"/>
  <c r="D9"/>
  <c r="D10"/>
  <c r="D11"/>
  <c r="D12"/>
  <c r="D13"/>
  <c r="D14"/>
  <c r="D15"/>
  <c r="D16"/>
  <c r="D17"/>
  <c r="D18"/>
  <c r="D2"/>
  <c r="E7" l="1"/>
  <c r="E5"/>
  <c r="D46" i="1"/>
  <c r="C44"/>
  <c r="D42"/>
  <c r="D39"/>
  <c r="D38"/>
  <c r="D27"/>
  <c r="D28"/>
  <c r="D29"/>
  <c r="D30"/>
  <c r="D31"/>
  <c r="D32"/>
  <c r="D33"/>
  <c r="D34"/>
  <c r="D35"/>
  <c r="C26"/>
  <c r="C27"/>
  <c r="C28"/>
  <c r="C29"/>
  <c r="C30"/>
  <c r="C31"/>
  <c r="C32"/>
  <c r="C33"/>
  <c r="C34"/>
  <c r="C35"/>
  <c r="C36"/>
  <c r="C37"/>
  <c r="C25"/>
  <c r="C6"/>
  <c r="C5"/>
</calcChain>
</file>

<file path=xl/sharedStrings.xml><?xml version="1.0" encoding="utf-8"?>
<sst xmlns="http://schemas.openxmlformats.org/spreadsheetml/2006/main" count="34" uniqueCount="30">
  <si>
    <t>time of start of RF</t>
  </si>
  <si>
    <t>observed flow</t>
  </si>
  <si>
    <t>N</t>
  </si>
  <si>
    <t>days</t>
  </si>
  <si>
    <t>hrs</t>
  </si>
  <si>
    <t>take N=36 hrs cos peak is at 12 hr and at 48 hr it stops changing</t>
  </si>
  <si>
    <t>from graph base flow =5 m3/sec</t>
  </si>
  <si>
    <t>BASE FLOW</t>
  </si>
  <si>
    <t>DRH ORD</t>
  </si>
  <si>
    <t>A(drh)</t>
  </si>
  <si>
    <t>*6*60*60</t>
  </si>
  <si>
    <t>TOTAL DIRECT RUNOFF DUE TO STORM</t>
  </si>
  <si>
    <t>=</t>
  </si>
  <si>
    <t>RUNOFF DEPTH</t>
  </si>
  <si>
    <t>RO VOL</t>
  </si>
  <si>
    <t>AREA</t>
  </si>
  <si>
    <t>M</t>
  </si>
  <si>
    <t>TOTAL RF</t>
  </si>
  <si>
    <r>
      <rPr>
        <sz val="11"/>
        <color theme="1"/>
        <rFont val="Algerian"/>
        <family val="5"/>
      </rPr>
      <t>ø</t>
    </r>
    <r>
      <rPr>
        <sz val="11"/>
        <color theme="1"/>
        <rFont val="Calibri"/>
        <family val="2"/>
      </rPr>
      <t xml:space="preserve"> INDEX</t>
    </r>
  </si>
  <si>
    <t>(6.6-5.552)/8</t>
  </si>
  <si>
    <t>stremflow</t>
  </si>
  <si>
    <t>baseflow</t>
  </si>
  <si>
    <t>DRH</t>
  </si>
  <si>
    <t>hour</t>
  </si>
  <si>
    <t>t</t>
  </si>
  <si>
    <t>qi</t>
  </si>
  <si>
    <t>Q</t>
  </si>
  <si>
    <t>ordinate of 6h unit Hydrograph</t>
  </si>
  <si>
    <t>UH</t>
  </si>
  <si>
    <t>M3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</si>
</sst>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lgerian"/>
      <family val="5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0" xfId="0" applyFont="1"/>
    <xf numFmtId="0" fontId="0" fillId="0" borderId="2" xfId="0" applyBorder="1"/>
    <xf numFmtId="0" fontId="3" fillId="0" borderId="0" xfId="0" applyFont="1"/>
    <xf numFmtId="0" fontId="0" fillId="0" borderId="1" xfId="0" applyFill="1" applyBorder="1" applyAlignment="1">
      <alignment horizontal="center" wrapText="1"/>
    </xf>
    <xf numFmtId="0" fontId="2" fillId="0" borderId="0" xfId="0" applyFont="1"/>
    <xf numFmtId="1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6302777777777812"/>
          <c:y val="4.1666666666666664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scatterChart>
        <c:scatterStyle val="smoothMarker"/>
        <c:ser>
          <c:idx val="0"/>
          <c:order val="0"/>
          <c:tx>
            <c:strRef>
              <c:f>Sheet1!$A$2</c:f>
              <c:strCache>
                <c:ptCount val="1"/>
                <c:pt idx="0">
                  <c:v>observed flow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Sheet1!$B$1:$N$1</c:f>
              <c:numCache>
                <c:formatCode>General</c:formatCode>
                <c:ptCount val="13"/>
                <c:pt idx="0">
                  <c:v>-6</c:v>
                </c:pt>
                <c:pt idx="1">
                  <c:v>0</c:v>
                </c:pt>
                <c:pt idx="2">
                  <c:v>6</c:v>
                </c:pt>
                <c:pt idx="3">
                  <c:v>12</c:v>
                </c:pt>
                <c:pt idx="4">
                  <c:v>18</c:v>
                </c:pt>
                <c:pt idx="5">
                  <c:v>24</c:v>
                </c:pt>
                <c:pt idx="6">
                  <c:v>30</c:v>
                </c:pt>
                <c:pt idx="7">
                  <c:v>36</c:v>
                </c:pt>
                <c:pt idx="8">
                  <c:v>42</c:v>
                </c:pt>
                <c:pt idx="9">
                  <c:v>48</c:v>
                </c:pt>
                <c:pt idx="10">
                  <c:v>54</c:v>
                </c:pt>
                <c:pt idx="11">
                  <c:v>60</c:v>
                </c:pt>
                <c:pt idx="12">
                  <c:v>66</c:v>
                </c:pt>
              </c:numCache>
            </c:numRef>
          </c:xVal>
          <c:yVal>
            <c:numRef>
              <c:f>Sheet1!$B$2:$N$2</c:f>
              <c:numCache>
                <c:formatCode>General</c:formatCode>
                <c:ptCount val="13"/>
                <c:pt idx="0">
                  <c:v>6</c:v>
                </c:pt>
                <c:pt idx="1">
                  <c:v>5</c:v>
                </c:pt>
                <c:pt idx="2">
                  <c:v>13</c:v>
                </c:pt>
                <c:pt idx="3">
                  <c:v>26</c:v>
                </c:pt>
                <c:pt idx="4">
                  <c:v>21</c:v>
                </c:pt>
                <c:pt idx="5">
                  <c:v>16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4.5</c:v>
                </c:pt>
                <c:pt idx="12">
                  <c:v>4.5</c:v>
                </c:pt>
              </c:numCache>
            </c:numRef>
          </c:yVal>
          <c:smooth val="1"/>
        </c:ser>
        <c:axId val="76750848"/>
        <c:axId val="76752384"/>
      </c:scatterChart>
      <c:valAx>
        <c:axId val="7675084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52384"/>
        <c:crosses val="autoZero"/>
        <c:crossBetween val="midCat"/>
      </c:valAx>
      <c:valAx>
        <c:axId val="76752384"/>
        <c:scaling>
          <c:orientation val="minMax"/>
          <c:min val="-1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5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7</xdr:row>
      <xdr:rowOff>61912</xdr:rowOff>
    </xdr:from>
    <xdr:to>
      <xdr:col>13</xdr:col>
      <xdr:colOff>123825</xdr:colOff>
      <xdr:row>21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428625</xdr:colOff>
      <xdr:row>18</xdr:row>
      <xdr:rowOff>38100</xdr:rowOff>
    </xdr:from>
    <xdr:to>
      <xdr:col>12</xdr:col>
      <xdr:colOff>285750</xdr:colOff>
      <xdr:row>18</xdr:row>
      <xdr:rowOff>38100</xdr:rowOff>
    </xdr:to>
    <xdr:cxnSp macro="">
      <xdr:nvCxnSpPr>
        <xdr:cNvPr id="4" name="Straight Connector 3"/>
        <xdr:cNvCxnSpPr/>
      </xdr:nvCxnSpPr>
      <xdr:spPr>
        <a:xfrm>
          <a:off x="1066800" y="3962400"/>
          <a:ext cx="3971925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opLeftCell="A25" workbookViewId="0">
      <selection activeCell="C44" sqref="C44"/>
    </sheetView>
  </sheetViews>
  <sheetFormatPr defaultRowHeight="15"/>
  <cols>
    <col min="1" max="1" width="9.5703125" customWidth="1"/>
    <col min="2" max="2" width="8.140625" customWidth="1"/>
    <col min="3" max="3" width="7.140625" customWidth="1"/>
    <col min="4" max="4" width="5.5703125" customWidth="1"/>
    <col min="5" max="5" width="5.42578125" customWidth="1"/>
    <col min="6" max="7" width="5.140625" customWidth="1"/>
    <col min="8" max="8" width="5.7109375" customWidth="1"/>
    <col min="9" max="11" width="4.7109375" customWidth="1"/>
    <col min="12" max="12" width="5.28515625" customWidth="1"/>
    <col min="13" max="13" width="4.85546875" customWidth="1"/>
    <col min="14" max="14" width="5.140625" customWidth="1"/>
  </cols>
  <sheetData>
    <row r="1" spans="1:14" ht="36.75" customHeight="1">
      <c r="A1" s="2" t="s">
        <v>0</v>
      </c>
      <c r="B1" s="3">
        <v>-6</v>
      </c>
      <c r="C1" s="3">
        <v>0</v>
      </c>
      <c r="D1" s="3">
        <v>6</v>
      </c>
      <c r="E1" s="3">
        <v>12</v>
      </c>
      <c r="F1" s="3">
        <v>18</v>
      </c>
      <c r="G1" s="3">
        <v>24</v>
      </c>
      <c r="H1" s="3">
        <v>30</v>
      </c>
      <c r="I1" s="3">
        <v>36</v>
      </c>
      <c r="J1" s="3">
        <v>42</v>
      </c>
      <c r="K1" s="3">
        <v>48</v>
      </c>
      <c r="L1" s="3">
        <v>54</v>
      </c>
      <c r="M1" s="3">
        <v>60</v>
      </c>
      <c r="N1" s="3">
        <v>66</v>
      </c>
    </row>
    <row r="2" spans="1:14" ht="32.25" customHeight="1">
      <c r="A2" s="2" t="s">
        <v>1</v>
      </c>
      <c r="B2" s="3">
        <v>6</v>
      </c>
      <c r="C2" s="3">
        <v>5</v>
      </c>
      <c r="D2" s="3">
        <v>13</v>
      </c>
      <c r="E2" s="3">
        <v>26</v>
      </c>
      <c r="F2" s="3">
        <v>21</v>
      </c>
      <c r="G2" s="3">
        <v>16</v>
      </c>
      <c r="H2" s="3">
        <v>12</v>
      </c>
      <c r="I2" s="3">
        <v>9</v>
      </c>
      <c r="J2" s="3">
        <v>7</v>
      </c>
      <c r="K2" s="3">
        <v>5</v>
      </c>
      <c r="L2" s="3">
        <v>5</v>
      </c>
      <c r="M2" s="3">
        <v>4.5</v>
      </c>
      <c r="N2" s="3">
        <v>4.5</v>
      </c>
    </row>
    <row r="4" spans="1:14">
      <c r="F4">
        <f>12+36</f>
        <v>48</v>
      </c>
    </row>
    <row r="5" spans="1:14">
      <c r="B5" t="s">
        <v>2</v>
      </c>
      <c r="C5">
        <f>0.83*(27^0.2)</f>
        <v>1.6045410972933629</v>
      </c>
      <c r="D5" t="s">
        <v>3</v>
      </c>
    </row>
    <row r="6" spans="1:14">
      <c r="C6">
        <f>C5*24</f>
        <v>38.50898633504071</v>
      </c>
      <c r="D6" t="s">
        <v>4</v>
      </c>
    </row>
    <row r="7" spans="1:14">
      <c r="B7" t="s">
        <v>5</v>
      </c>
    </row>
    <row r="23" spans="1:4">
      <c r="A23" t="s">
        <v>6</v>
      </c>
    </row>
    <row r="24" spans="1:4" ht="30">
      <c r="A24" s="2" t="s">
        <v>1</v>
      </c>
      <c r="B24" s="2" t="s">
        <v>7</v>
      </c>
      <c r="C24" s="2" t="s">
        <v>8</v>
      </c>
      <c r="D24" s="7" t="s">
        <v>9</v>
      </c>
    </row>
    <row r="25" spans="1:4">
      <c r="A25" s="3">
        <v>6</v>
      </c>
      <c r="B25" s="3">
        <v>5</v>
      </c>
      <c r="C25" s="3">
        <f>A25-B25</f>
        <v>1</v>
      </c>
      <c r="D25" s="3">
        <f>0.5*C25</f>
        <v>0.5</v>
      </c>
    </row>
    <row r="26" spans="1:4">
      <c r="A26" s="3">
        <v>5</v>
      </c>
      <c r="B26" s="3">
        <v>5</v>
      </c>
      <c r="C26" s="3">
        <f t="shared" ref="C26:C37" si="0">A26-B26</f>
        <v>0</v>
      </c>
      <c r="D26" s="3">
        <f>0.5*(C26+C25)</f>
        <v>0.5</v>
      </c>
    </row>
    <row r="27" spans="1:4">
      <c r="A27" s="3">
        <v>13</v>
      </c>
      <c r="B27" s="3">
        <v>5</v>
      </c>
      <c r="C27" s="3">
        <f t="shared" si="0"/>
        <v>8</v>
      </c>
      <c r="D27" s="3">
        <f t="shared" ref="D27:D35" si="1">0.5*(C27+C26)</f>
        <v>4</v>
      </c>
    </row>
    <row r="28" spans="1:4">
      <c r="A28" s="3">
        <v>26</v>
      </c>
      <c r="B28" s="3">
        <v>5</v>
      </c>
      <c r="C28" s="3">
        <f t="shared" si="0"/>
        <v>21</v>
      </c>
      <c r="D28" s="3">
        <f t="shared" si="1"/>
        <v>14.5</v>
      </c>
    </row>
    <row r="29" spans="1:4">
      <c r="A29" s="3">
        <v>21</v>
      </c>
      <c r="B29" s="3">
        <v>5</v>
      </c>
      <c r="C29" s="3">
        <f t="shared" si="0"/>
        <v>16</v>
      </c>
      <c r="D29" s="3">
        <f t="shared" si="1"/>
        <v>18.5</v>
      </c>
    </row>
    <row r="30" spans="1:4">
      <c r="A30" s="3">
        <v>16</v>
      </c>
      <c r="B30" s="3">
        <v>5</v>
      </c>
      <c r="C30" s="3">
        <f t="shared" si="0"/>
        <v>11</v>
      </c>
      <c r="D30" s="3">
        <f t="shared" si="1"/>
        <v>13.5</v>
      </c>
    </row>
    <row r="31" spans="1:4">
      <c r="A31" s="3">
        <v>12</v>
      </c>
      <c r="B31" s="3">
        <v>5</v>
      </c>
      <c r="C31" s="3">
        <f t="shared" si="0"/>
        <v>7</v>
      </c>
      <c r="D31" s="3">
        <f t="shared" si="1"/>
        <v>9</v>
      </c>
    </row>
    <row r="32" spans="1:4">
      <c r="A32" s="3">
        <v>9</v>
      </c>
      <c r="B32" s="3">
        <v>5</v>
      </c>
      <c r="C32" s="3">
        <f t="shared" si="0"/>
        <v>4</v>
      </c>
      <c r="D32" s="3">
        <f t="shared" si="1"/>
        <v>5.5</v>
      </c>
    </row>
    <row r="33" spans="1:6">
      <c r="A33" s="3">
        <v>7</v>
      </c>
      <c r="B33" s="3">
        <v>5</v>
      </c>
      <c r="C33" s="3">
        <f t="shared" si="0"/>
        <v>2</v>
      </c>
      <c r="D33" s="3">
        <f t="shared" si="1"/>
        <v>3</v>
      </c>
    </row>
    <row r="34" spans="1:6">
      <c r="A34" s="3">
        <v>5</v>
      </c>
      <c r="B34" s="3">
        <v>5</v>
      </c>
      <c r="C34" s="3">
        <f t="shared" si="0"/>
        <v>0</v>
      </c>
      <c r="D34" s="3">
        <f t="shared" si="1"/>
        <v>1</v>
      </c>
    </row>
    <row r="35" spans="1:6">
      <c r="A35" s="3">
        <v>5</v>
      </c>
      <c r="B35" s="3">
        <v>5</v>
      </c>
      <c r="C35" s="3">
        <f t="shared" si="0"/>
        <v>0</v>
      </c>
      <c r="D35" s="3">
        <f t="shared" si="1"/>
        <v>0</v>
      </c>
    </row>
    <row r="36" spans="1:6">
      <c r="A36" s="3">
        <v>4.5</v>
      </c>
      <c r="B36" s="3">
        <v>5</v>
      </c>
      <c r="C36" s="3">
        <f t="shared" si="0"/>
        <v>-0.5</v>
      </c>
      <c r="D36" s="3">
        <v>0</v>
      </c>
    </row>
    <row r="37" spans="1:6">
      <c r="A37" s="3">
        <v>4.5</v>
      </c>
      <c r="B37" s="3">
        <v>5</v>
      </c>
      <c r="C37" s="3">
        <f t="shared" si="0"/>
        <v>-0.5</v>
      </c>
      <c r="D37" s="3">
        <v>0</v>
      </c>
    </row>
    <row r="38" spans="1:6">
      <c r="D38">
        <f>SUM(D27:D35)</f>
        <v>69</v>
      </c>
      <c r="E38" t="s">
        <v>10</v>
      </c>
    </row>
    <row r="39" spans="1:6">
      <c r="A39" s="10" t="s">
        <v>11</v>
      </c>
      <c r="B39" s="10"/>
      <c r="C39" s="4" t="s">
        <v>12</v>
      </c>
      <c r="D39" s="9">
        <f>D38*6*60*60</f>
        <v>1490400</v>
      </c>
      <c r="E39" s="9"/>
      <c r="F39" s="4" t="s">
        <v>29</v>
      </c>
    </row>
    <row r="40" spans="1:6">
      <c r="A40" s="10"/>
      <c r="B40" s="10"/>
      <c r="C40" s="4"/>
      <c r="D40" s="4"/>
      <c r="E40" s="4"/>
      <c r="F40" s="4"/>
    </row>
    <row r="42" spans="1:6">
      <c r="A42" t="s">
        <v>13</v>
      </c>
      <c r="C42" s="5" t="s">
        <v>14</v>
      </c>
      <c r="D42" s="11">
        <f>D39/(27000000)</f>
        <v>5.5199999999999999E-2</v>
      </c>
      <c r="E42" s="11"/>
      <c r="F42" t="s">
        <v>16</v>
      </c>
    </row>
    <row r="43" spans="1:6">
      <c r="C43" t="s">
        <v>15</v>
      </c>
    </row>
    <row r="44" spans="1:6">
      <c r="A44" t="s">
        <v>17</v>
      </c>
      <c r="C44">
        <f>3.8+2.8</f>
        <v>6.6</v>
      </c>
    </row>
    <row r="46" spans="1:6" ht="15.75">
      <c r="A46" s="6" t="s">
        <v>18</v>
      </c>
      <c r="B46" t="s">
        <v>19</v>
      </c>
      <c r="D46">
        <f>(6.6-0.552)/8</f>
        <v>0.75600000000000001</v>
      </c>
    </row>
  </sheetData>
  <mergeCells count="3">
    <mergeCell ref="D39:E39"/>
    <mergeCell ref="A39:B40"/>
    <mergeCell ref="D42:E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2" sqref="E2"/>
    </sheetView>
  </sheetViews>
  <sheetFormatPr defaultRowHeight="15"/>
  <sheetData>
    <row r="1" spans="1:5">
      <c r="A1" t="s">
        <v>23</v>
      </c>
      <c r="B1" t="s">
        <v>20</v>
      </c>
      <c r="C1" t="s">
        <v>21</v>
      </c>
      <c r="D1" t="s">
        <v>22</v>
      </c>
      <c r="E1" t="s">
        <v>28</v>
      </c>
    </row>
    <row r="2" spans="1:5" ht="44.25" customHeight="1">
      <c r="A2" s="1">
        <f>2</f>
        <v>2</v>
      </c>
      <c r="B2">
        <v>11</v>
      </c>
      <c r="C2">
        <v>8</v>
      </c>
      <c r="D2">
        <f>B2-C2</f>
        <v>3</v>
      </c>
      <c r="E2">
        <f>D2/$D$21</f>
        <v>0.25641025641025644</v>
      </c>
    </row>
    <row r="3" spans="1:5" ht="15.75">
      <c r="A3" s="8">
        <f>A2+2</f>
        <v>4</v>
      </c>
      <c r="B3">
        <v>170</v>
      </c>
      <c r="C3">
        <v>8</v>
      </c>
      <c r="D3">
        <f t="shared" ref="D3:D18" si="0">B3-C3</f>
        <v>162</v>
      </c>
      <c r="E3">
        <f t="shared" ref="E3:E21" si="1">D3/$D$21</f>
        <v>13.846153846153847</v>
      </c>
    </row>
    <row r="4" spans="1:5" ht="15.75">
      <c r="A4" s="8">
        <f t="shared" ref="A4:A18" si="2">A3+2</f>
        <v>6</v>
      </c>
      <c r="B4">
        <v>260</v>
      </c>
      <c r="C4">
        <v>6</v>
      </c>
      <c r="D4">
        <f t="shared" si="0"/>
        <v>254</v>
      </c>
      <c r="E4">
        <f t="shared" si="1"/>
        <v>21.70940170940171</v>
      </c>
    </row>
    <row r="5" spans="1:5" ht="15.75">
      <c r="A5" s="8">
        <f t="shared" si="2"/>
        <v>8</v>
      </c>
      <c r="B5">
        <v>266</v>
      </c>
      <c r="C5">
        <v>6</v>
      </c>
      <c r="D5">
        <f t="shared" si="0"/>
        <v>260</v>
      </c>
      <c r="E5">
        <f t="shared" si="1"/>
        <v>22.222222222222225</v>
      </c>
    </row>
    <row r="6" spans="1:5" ht="15.75">
      <c r="A6" s="8">
        <f t="shared" si="2"/>
        <v>10</v>
      </c>
      <c r="B6">
        <v>226</v>
      </c>
      <c r="C6">
        <v>8</v>
      </c>
      <c r="D6">
        <f t="shared" si="0"/>
        <v>218</v>
      </c>
      <c r="E6">
        <f t="shared" si="1"/>
        <v>18.632478632478634</v>
      </c>
    </row>
    <row r="7" spans="1:5" ht="15.75">
      <c r="A7" s="8">
        <f t="shared" si="2"/>
        <v>12</v>
      </c>
      <c r="B7">
        <v>188</v>
      </c>
      <c r="C7">
        <v>9</v>
      </c>
      <c r="D7">
        <f t="shared" si="0"/>
        <v>179</v>
      </c>
      <c r="E7">
        <f t="shared" si="1"/>
        <v>15.2991452991453</v>
      </c>
    </row>
    <row r="8" spans="1:5" ht="15.75">
      <c r="A8" s="8">
        <f t="shared" si="2"/>
        <v>14</v>
      </c>
      <c r="B8">
        <v>157</v>
      </c>
      <c r="C8">
        <v>11</v>
      </c>
      <c r="D8">
        <f t="shared" si="0"/>
        <v>146</v>
      </c>
      <c r="E8">
        <f t="shared" si="1"/>
        <v>12.478632478632479</v>
      </c>
    </row>
    <row r="9" spans="1:5" ht="15.75">
      <c r="A9" s="8">
        <f t="shared" si="2"/>
        <v>16</v>
      </c>
      <c r="B9">
        <v>130</v>
      </c>
      <c r="C9">
        <v>12</v>
      </c>
      <c r="D9">
        <f t="shared" si="0"/>
        <v>118</v>
      </c>
      <c r="E9">
        <f t="shared" si="1"/>
        <v>10.085470085470087</v>
      </c>
    </row>
    <row r="10" spans="1:5" ht="15.75">
      <c r="A10" s="8">
        <f t="shared" si="2"/>
        <v>18</v>
      </c>
      <c r="B10">
        <v>108</v>
      </c>
      <c r="C10">
        <v>14</v>
      </c>
      <c r="D10">
        <f t="shared" si="0"/>
        <v>94</v>
      </c>
      <c r="E10">
        <f t="shared" si="1"/>
        <v>8.0341880341880341</v>
      </c>
    </row>
    <row r="11" spans="1:5" ht="15.75">
      <c r="A11" s="8">
        <f t="shared" si="2"/>
        <v>20</v>
      </c>
      <c r="B11">
        <v>91</v>
      </c>
      <c r="C11">
        <v>16</v>
      </c>
      <c r="D11">
        <f t="shared" si="0"/>
        <v>75</v>
      </c>
      <c r="E11">
        <f t="shared" si="1"/>
        <v>6.4102564102564106</v>
      </c>
    </row>
    <row r="12" spans="1:5" ht="15.75">
      <c r="A12" s="8">
        <f t="shared" si="2"/>
        <v>22</v>
      </c>
      <c r="B12">
        <v>76</v>
      </c>
      <c r="C12">
        <v>17</v>
      </c>
      <c r="D12">
        <f t="shared" si="0"/>
        <v>59</v>
      </c>
      <c r="E12">
        <f t="shared" si="1"/>
        <v>5.0427350427350435</v>
      </c>
    </row>
    <row r="13" spans="1:5" ht="15.75">
      <c r="A13" s="8">
        <f t="shared" si="2"/>
        <v>24</v>
      </c>
      <c r="B13">
        <v>64</v>
      </c>
      <c r="C13">
        <v>19</v>
      </c>
      <c r="D13">
        <f t="shared" si="0"/>
        <v>45</v>
      </c>
      <c r="E13">
        <f t="shared" si="1"/>
        <v>3.8461538461538463</v>
      </c>
    </row>
    <row r="14" spans="1:5" ht="15.75">
      <c r="A14" s="8">
        <f t="shared" si="2"/>
        <v>26</v>
      </c>
      <c r="B14">
        <v>54</v>
      </c>
      <c r="C14">
        <v>21</v>
      </c>
      <c r="D14">
        <f t="shared" si="0"/>
        <v>33</v>
      </c>
      <c r="E14">
        <f t="shared" si="1"/>
        <v>2.8205128205128207</v>
      </c>
    </row>
    <row r="15" spans="1:5" ht="15.75">
      <c r="A15" s="8">
        <f t="shared" si="2"/>
        <v>28</v>
      </c>
      <c r="B15">
        <v>46</v>
      </c>
      <c r="C15">
        <v>22</v>
      </c>
      <c r="D15">
        <f t="shared" si="0"/>
        <v>24</v>
      </c>
      <c r="E15">
        <f t="shared" si="1"/>
        <v>2.0512820512820515</v>
      </c>
    </row>
    <row r="16" spans="1:5" ht="15.75">
      <c r="A16" s="8">
        <f t="shared" si="2"/>
        <v>30</v>
      </c>
      <c r="B16">
        <v>38</v>
      </c>
      <c r="C16">
        <v>24</v>
      </c>
      <c r="D16">
        <f t="shared" si="0"/>
        <v>14</v>
      </c>
      <c r="E16">
        <f t="shared" si="1"/>
        <v>1.1965811965811965</v>
      </c>
    </row>
    <row r="17" spans="1:5" ht="15.75">
      <c r="A17" s="8">
        <f t="shared" si="2"/>
        <v>32</v>
      </c>
      <c r="B17">
        <v>32</v>
      </c>
      <c r="C17">
        <v>26</v>
      </c>
      <c r="D17">
        <f t="shared" si="0"/>
        <v>6</v>
      </c>
      <c r="E17">
        <f t="shared" si="1"/>
        <v>0.51282051282051289</v>
      </c>
    </row>
    <row r="18" spans="1:5" ht="15.75">
      <c r="A18" s="8">
        <f t="shared" si="2"/>
        <v>34</v>
      </c>
      <c r="B18">
        <v>27</v>
      </c>
      <c r="C18">
        <v>27</v>
      </c>
      <c r="D18">
        <f t="shared" si="0"/>
        <v>0</v>
      </c>
      <c r="E18">
        <f t="shared" si="1"/>
        <v>0</v>
      </c>
    </row>
    <row r="19" spans="1:5">
      <c r="C19" t="s">
        <v>25</v>
      </c>
      <c r="D19">
        <f>SUM(D2:D18)</f>
        <v>1690</v>
      </c>
      <c r="E19">
        <f t="shared" si="1"/>
        <v>144.44444444444446</v>
      </c>
    </row>
    <row r="20" spans="1:5">
      <c r="C20" t="s">
        <v>24</v>
      </c>
      <c r="D20">
        <v>32</v>
      </c>
      <c r="E20">
        <f t="shared" si="1"/>
        <v>2.7350427350427351</v>
      </c>
    </row>
    <row r="21" spans="1:5">
      <c r="D21">
        <f>(2*D19*3600*100)/(104*1000000)</f>
        <v>11.7</v>
      </c>
      <c r="E21">
        <f t="shared" si="1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E4" sqref="E4"/>
    </sheetView>
  </sheetViews>
  <sheetFormatPr defaultRowHeight="15"/>
  <sheetData>
    <row r="1" spans="1:5">
      <c r="A1" t="s">
        <v>24</v>
      </c>
      <c r="B1" t="s">
        <v>26</v>
      </c>
      <c r="C1" t="s">
        <v>21</v>
      </c>
      <c r="D1" t="s">
        <v>22</v>
      </c>
      <c r="E1" t="s">
        <v>27</v>
      </c>
    </row>
    <row r="2" spans="1:5">
      <c r="A2">
        <v>-6</v>
      </c>
      <c r="B2">
        <v>10</v>
      </c>
      <c r="C2">
        <v>10</v>
      </c>
      <c r="D2">
        <f>B2-C2</f>
        <v>0</v>
      </c>
      <c r="E2">
        <f>D2/2.5</f>
        <v>0</v>
      </c>
    </row>
    <row r="3" spans="1:5">
      <c r="A3">
        <v>0</v>
      </c>
      <c r="B3">
        <v>10</v>
      </c>
      <c r="C3">
        <v>10</v>
      </c>
      <c r="D3">
        <f t="shared" ref="D3:D20" si="0">B3-C3</f>
        <v>0</v>
      </c>
      <c r="E3">
        <f t="shared" ref="E3:E20" si="1">D3/2.5</f>
        <v>0</v>
      </c>
    </row>
    <row r="4" spans="1:5">
      <c r="A4">
        <v>6</v>
      </c>
      <c r="B4">
        <v>30</v>
      </c>
      <c r="C4">
        <v>10</v>
      </c>
      <c r="D4">
        <f t="shared" si="0"/>
        <v>20</v>
      </c>
      <c r="E4">
        <f t="shared" si="1"/>
        <v>8</v>
      </c>
    </row>
    <row r="5" spans="1:5">
      <c r="A5">
        <v>12</v>
      </c>
      <c r="B5">
        <v>87.5</v>
      </c>
      <c r="C5">
        <v>10.5</v>
      </c>
      <c r="D5">
        <f t="shared" si="0"/>
        <v>77</v>
      </c>
      <c r="E5">
        <f t="shared" si="1"/>
        <v>30.8</v>
      </c>
    </row>
    <row r="6" spans="1:5">
      <c r="A6">
        <f>A5+6</f>
        <v>18</v>
      </c>
      <c r="B6">
        <v>15.5</v>
      </c>
      <c r="C6">
        <v>10.5</v>
      </c>
      <c r="D6">
        <f t="shared" si="0"/>
        <v>5</v>
      </c>
      <c r="E6">
        <f t="shared" si="1"/>
        <v>2</v>
      </c>
    </row>
    <row r="7" spans="1:5">
      <c r="A7">
        <f t="shared" ref="A7:A20" si="2">A6+6</f>
        <v>24</v>
      </c>
      <c r="B7">
        <v>102.5</v>
      </c>
      <c r="C7">
        <v>10.5</v>
      </c>
      <c r="D7">
        <f t="shared" si="0"/>
        <v>92</v>
      </c>
      <c r="E7">
        <f t="shared" si="1"/>
        <v>36.799999999999997</v>
      </c>
    </row>
    <row r="8" spans="1:5">
      <c r="A8">
        <f t="shared" si="2"/>
        <v>30</v>
      </c>
      <c r="B8">
        <v>85</v>
      </c>
      <c r="C8">
        <v>11</v>
      </c>
      <c r="D8">
        <f t="shared" si="0"/>
        <v>74</v>
      </c>
      <c r="E8">
        <f t="shared" si="1"/>
        <v>29.6</v>
      </c>
    </row>
    <row r="9" spans="1:5">
      <c r="A9">
        <f t="shared" si="2"/>
        <v>36</v>
      </c>
      <c r="B9">
        <v>71</v>
      </c>
      <c r="C9">
        <v>11</v>
      </c>
      <c r="D9">
        <f t="shared" si="0"/>
        <v>60</v>
      </c>
      <c r="E9">
        <f t="shared" si="1"/>
        <v>24</v>
      </c>
    </row>
    <row r="10" spans="1:5">
      <c r="A10">
        <f t="shared" si="2"/>
        <v>42</v>
      </c>
      <c r="B10">
        <v>59</v>
      </c>
      <c r="C10">
        <v>11</v>
      </c>
      <c r="D10">
        <f t="shared" si="0"/>
        <v>48</v>
      </c>
      <c r="E10">
        <f t="shared" si="1"/>
        <v>19.2</v>
      </c>
    </row>
    <row r="11" spans="1:5">
      <c r="A11">
        <f t="shared" si="2"/>
        <v>48</v>
      </c>
      <c r="B11">
        <v>47.5</v>
      </c>
      <c r="C11">
        <v>11.5</v>
      </c>
      <c r="D11">
        <f t="shared" si="0"/>
        <v>36</v>
      </c>
      <c r="E11">
        <f t="shared" si="1"/>
        <v>14.4</v>
      </c>
    </row>
    <row r="12" spans="1:5">
      <c r="A12">
        <f t="shared" si="2"/>
        <v>54</v>
      </c>
      <c r="B12">
        <v>39</v>
      </c>
      <c r="C12">
        <v>11.5</v>
      </c>
      <c r="D12">
        <f t="shared" si="0"/>
        <v>27.5</v>
      </c>
      <c r="E12">
        <f t="shared" si="1"/>
        <v>11</v>
      </c>
    </row>
    <row r="13" spans="1:5">
      <c r="A13">
        <f t="shared" si="2"/>
        <v>60</v>
      </c>
      <c r="B13">
        <v>31.5</v>
      </c>
      <c r="C13">
        <v>11.5</v>
      </c>
      <c r="D13">
        <f t="shared" si="0"/>
        <v>20</v>
      </c>
      <c r="E13">
        <f t="shared" si="1"/>
        <v>8</v>
      </c>
    </row>
    <row r="14" spans="1:5">
      <c r="A14">
        <f t="shared" si="2"/>
        <v>66</v>
      </c>
      <c r="B14">
        <v>26</v>
      </c>
      <c r="C14">
        <v>12</v>
      </c>
      <c r="D14">
        <f t="shared" si="0"/>
        <v>14</v>
      </c>
      <c r="E14">
        <f t="shared" si="1"/>
        <v>5.6</v>
      </c>
    </row>
    <row r="15" spans="1:5">
      <c r="A15">
        <f t="shared" si="2"/>
        <v>72</v>
      </c>
      <c r="B15">
        <v>21.5</v>
      </c>
      <c r="C15">
        <v>12</v>
      </c>
      <c r="D15">
        <f t="shared" si="0"/>
        <v>9.5</v>
      </c>
      <c r="E15">
        <f t="shared" si="1"/>
        <v>3.8</v>
      </c>
    </row>
    <row r="16" spans="1:5">
      <c r="A16">
        <f t="shared" si="2"/>
        <v>78</v>
      </c>
      <c r="B16">
        <v>17.5</v>
      </c>
      <c r="C16">
        <v>12</v>
      </c>
      <c r="D16">
        <f t="shared" si="0"/>
        <v>5.5</v>
      </c>
      <c r="E16">
        <f t="shared" si="1"/>
        <v>2.2000000000000002</v>
      </c>
    </row>
    <row r="17" spans="1:5">
      <c r="A17">
        <f t="shared" si="2"/>
        <v>84</v>
      </c>
      <c r="B17">
        <v>15</v>
      </c>
      <c r="C17">
        <v>12.5</v>
      </c>
      <c r="D17">
        <f t="shared" si="0"/>
        <v>2.5</v>
      </c>
      <c r="E17">
        <f t="shared" si="1"/>
        <v>1</v>
      </c>
    </row>
    <row r="18" spans="1:5">
      <c r="A18">
        <f t="shared" si="2"/>
        <v>90</v>
      </c>
      <c r="B18">
        <v>12.5</v>
      </c>
      <c r="C18">
        <v>12.5</v>
      </c>
      <c r="D18">
        <f t="shared" si="0"/>
        <v>0</v>
      </c>
      <c r="E18">
        <f t="shared" si="1"/>
        <v>0</v>
      </c>
    </row>
    <row r="19" spans="1:5">
      <c r="A19">
        <f>A18+6</f>
        <v>96</v>
      </c>
      <c r="B19">
        <v>12</v>
      </c>
      <c r="C19">
        <v>12</v>
      </c>
      <c r="D19">
        <f t="shared" si="0"/>
        <v>0</v>
      </c>
      <c r="E19">
        <f t="shared" si="1"/>
        <v>0</v>
      </c>
    </row>
    <row r="20" spans="1:5">
      <c r="A20">
        <f t="shared" si="2"/>
        <v>102</v>
      </c>
      <c r="B20">
        <v>12</v>
      </c>
      <c r="C20">
        <v>12</v>
      </c>
      <c r="D20">
        <f t="shared" si="0"/>
        <v>0</v>
      </c>
      <c r="E20">
        <f t="shared" si="1"/>
        <v>0</v>
      </c>
    </row>
    <row r="21" spans="1:5">
      <c r="D21">
        <f>SUM(D2:D20)</f>
        <v>491</v>
      </c>
    </row>
    <row r="22" spans="1:5">
      <c r="D22">
        <f>D21*6*3600</f>
        <v>10605600</v>
      </c>
    </row>
    <row r="23" spans="1:5">
      <c r="D23">
        <f>D22/423</f>
        <v>25072.340425531915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yihova-jira</dc:creator>
  <cp:lastModifiedBy>jihova jira</cp:lastModifiedBy>
  <dcterms:created xsi:type="dcterms:W3CDTF">2014-12-22T08:56:17Z</dcterms:created>
  <dcterms:modified xsi:type="dcterms:W3CDTF">2017-05-16T05:37:27Z</dcterms:modified>
</cp:coreProperties>
</file>