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150" windowHeight="7605"/>
  </bookViews>
  <sheets>
    <sheet name="Sheet1" sheetId="1" r:id="rId1"/>
    <sheet name="Sheet2" sheetId="2" r:id="rId2"/>
    <sheet name="Sheet3" sheetId="3" r:id="rId3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/>
  <c r="D11"/>
  <c r="D4" l="1"/>
  <c r="D3"/>
  <c r="D2"/>
  <c r="C38" i="2"/>
  <c r="C37"/>
  <c r="C33"/>
  <c r="C34" s="1"/>
  <c r="C30"/>
  <c r="C29"/>
  <c r="C39" s="1"/>
  <c r="D4"/>
  <c r="D2"/>
  <c r="A4"/>
  <c r="A5" s="1"/>
  <c r="A3"/>
  <c r="D3" s="1"/>
  <c r="A6" l="1"/>
  <c r="D5"/>
  <c r="C35"/>
  <c r="A3" i="1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7" i="2" l="1"/>
  <c r="D6"/>
  <c r="A8" l="1"/>
  <c r="D7"/>
  <c r="A9" l="1"/>
  <c r="D8"/>
  <c r="A10" l="1"/>
  <c r="D9"/>
  <c r="A11" l="1"/>
  <c r="D10"/>
  <c r="A12" l="1"/>
  <c r="D11"/>
  <c r="A13" l="1"/>
  <c r="D12"/>
  <c r="A14" l="1"/>
  <c r="D13"/>
  <c r="A15" l="1"/>
  <c r="D14"/>
  <c r="A16" l="1"/>
  <c r="D15"/>
  <c r="A17" l="1"/>
  <c r="D16"/>
  <c r="A18" l="1"/>
  <c r="D17"/>
  <c r="A19" l="1"/>
  <c r="D18"/>
  <c r="A20" l="1"/>
  <c r="D19"/>
  <c r="A21" l="1"/>
  <c r="D20"/>
  <c r="A22" l="1"/>
  <c r="D21"/>
  <c r="A23" l="1"/>
  <c r="D22"/>
  <c r="A24" l="1"/>
  <c r="A25" s="1"/>
  <c r="D23"/>
  <c r="A26" l="1"/>
  <c r="D25"/>
  <c r="A27" l="1"/>
  <c r="D26"/>
  <c r="A28" l="1"/>
  <c r="D28" s="1"/>
  <c r="D27"/>
</calcChain>
</file>

<file path=xl/sharedStrings.xml><?xml version="1.0" encoding="utf-8"?>
<sst xmlns="http://schemas.openxmlformats.org/spreadsheetml/2006/main" count="25" uniqueCount="22">
  <si>
    <t>year</t>
  </si>
  <si>
    <t>max flood</t>
  </si>
  <si>
    <t>m</t>
  </si>
  <si>
    <t>T</t>
  </si>
  <si>
    <t>mean</t>
  </si>
  <si>
    <t>st.dev</t>
  </si>
  <si>
    <t>for N=27</t>
  </si>
  <si>
    <t>yn</t>
  </si>
  <si>
    <t>sn</t>
  </si>
  <si>
    <t>yt</t>
  </si>
  <si>
    <t>10 years</t>
  </si>
  <si>
    <t>k</t>
  </si>
  <si>
    <t>XT</t>
  </si>
  <si>
    <t>m3/sec</t>
  </si>
  <si>
    <t>100 yrs</t>
  </si>
  <si>
    <t>Yt</t>
  </si>
  <si>
    <t>X100</t>
  </si>
  <si>
    <t>return period</t>
  </si>
  <si>
    <t>peak flood</t>
  </si>
  <si>
    <t>max flood(m3/sec)</t>
  </si>
  <si>
    <t>Standard deviation</t>
  </si>
  <si>
    <t>Max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</si>
</sst>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0" borderId="1" xfId="0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8"/>
  <sheetViews>
    <sheetView tabSelected="1" topLeftCell="A3" zoomScale="90" zoomScaleNormal="90" workbookViewId="0">
      <selection activeCell="D13" sqref="D13"/>
    </sheetView>
  </sheetViews>
  <sheetFormatPr defaultRowHeight="15"/>
  <cols>
    <col min="2" max="2" width="16.5703125" customWidth="1"/>
  </cols>
  <sheetData>
    <row r="1" spans="1:4">
      <c r="A1" t="s">
        <v>0</v>
      </c>
      <c r="B1" t="s">
        <v>19</v>
      </c>
    </row>
    <row r="2" spans="1:4">
      <c r="A2">
        <v>1951</v>
      </c>
      <c r="B2">
        <v>9500</v>
      </c>
      <c r="C2" t="s">
        <v>4</v>
      </c>
      <c r="D2">
        <f>AVERAGE(B2:B28)</f>
        <v>4505.8518518518522</v>
      </c>
    </row>
    <row r="3" spans="1:4">
      <c r="A3">
        <f t="shared" ref="A3:A28" si="0">A2+1</f>
        <v>1952</v>
      </c>
      <c r="B3">
        <v>3521</v>
      </c>
      <c r="C3" t="s">
        <v>20</v>
      </c>
      <c r="D3">
        <f>STDEV(B2:B28)</f>
        <v>1726.0616288066733</v>
      </c>
    </row>
    <row r="4" spans="1:4">
      <c r="A4">
        <f t="shared" si="0"/>
        <v>1953</v>
      </c>
      <c r="B4">
        <v>2399</v>
      </c>
      <c r="C4" t="s">
        <v>21</v>
      </c>
      <c r="D4">
        <f>MAX(B2:B28)</f>
        <v>9500</v>
      </c>
    </row>
    <row r="5" spans="1:4">
      <c r="A5">
        <f t="shared" si="0"/>
        <v>1954</v>
      </c>
      <c r="B5">
        <v>4124</v>
      </c>
    </row>
    <row r="6" spans="1:4">
      <c r="A6">
        <f t="shared" si="0"/>
        <v>1955</v>
      </c>
      <c r="B6">
        <v>3496</v>
      </c>
    </row>
    <row r="7" spans="1:4">
      <c r="A7">
        <f t="shared" si="0"/>
        <v>1956</v>
      </c>
      <c r="B7">
        <v>2947</v>
      </c>
    </row>
    <row r="8" spans="1:4">
      <c r="A8">
        <f t="shared" si="0"/>
        <v>1957</v>
      </c>
      <c r="B8">
        <v>5060</v>
      </c>
    </row>
    <row r="9" spans="1:4">
      <c r="A9">
        <f t="shared" si="0"/>
        <v>1958</v>
      </c>
      <c r="B9">
        <v>4903</v>
      </c>
    </row>
    <row r="10" spans="1:4">
      <c r="A10">
        <f t="shared" si="0"/>
        <v>1959</v>
      </c>
      <c r="B10">
        <v>3757</v>
      </c>
    </row>
    <row r="11" spans="1:4">
      <c r="A11">
        <f t="shared" si="0"/>
        <v>1960</v>
      </c>
      <c r="B11">
        <v>4798</v>
      </c>
      <c r="D11">
        <f>AVERAGE(B11:B15)</f>
        <v>5138</v>
      </c>
    </row>
    <row r="12" spans="1:4">
      <c r="A12">
        <f t="shared" si="0"/>
        <v>1961</v>
      </c>
      <c r="B12">
        <v>4290</v>
      </c>
      <c r="D12">
        <f>STDEV(B11:B15)</f>
        <v>1022.6543893222187</v>
      </c>
    </row>
    <row r="13" spans="1:4">
      <c r="A13">
        <f t="shared" si="0"/>
        <v>1962</v>
      </c>
      <c r="B13">
        <v>4652</v>
      </c>
    </row>
    <row r="14" spans="1:4">
      <c r="A14">
        <f t="shared" si="0"/>
        <v>1963</v>
      </c>
      <c r="B14">
        <v>5050</v>
      </c>
    </row>
    <row r="15" spans="1:4">
      <c r="A15">
        <f t="shared" si="0"/>
        <v>1964</v>
      </c>
      <c r="B15">
        <v>6900</v>
      </c>
    </row>
    <row r="16" spans="1:4">
      <c r="A16">
        <f t="shared" si="0"/>
        <v>1965</v>
      </c>
      <c r="B16">
        <v>4366</v>
      </c>
    </row>
    <row r="17" spans="1:2">
      <c r="A17">
        <f t="shared" si="0"/>
        <v>1966</v>
      </c>
      <c r="B17">
        <v>3380</v>
      </c>
    </row>
    <row r="18" spans="1:2">
      <c r="A18">
        <f t="shared" si="0"/>
        <v>1967</v>
      </c>
      <c r="B18">
        <v>7826</v>
      </c>
    </row>
    <row r="19" spans="1:2">
      <c r="A19">
        <f t="shared" si="0"/>
        <v>1968</v>
      </c>
      <c r="B19">
        <v>3320</v>
      </c>
    </row>
    <row r="20" spans="1:2">
      <c r="A20">
        <f t="shared" si="0"/>
        <v>1969</v>
      </c>
      <c r="B20">
        <v>6599</v>
      </c>
    </row>
    <row r="21" spans="1:2">
      <c r="A21">
        <f t="shared" si="0"/>
        <v>1970</v>
      </c>
      <c r="B21">
        <v>3700</v>
      </c>
    </row>
    <row r="22" spans="1:2">
      <c r="A22">
        <f t="shared" si="0"/>
        <v>1971</v>
      </c>
      <c r="B22">
        <v>4175</v>
      </c>
    </row>
    <row r="23" spans="1:2">
      <c r="A23">
        <f t="shared" si="0"/>
        <v>1972</v>
      </c>
      <c r="B23">
        <v>2988</v>
      </c>
    </row>
    <row r="24" spans="1:2">
      <c r="A24">
        <f t="shared" si="0"/>
        <v>1973</v>
      </c>
      <c r="B24">
        <v>2709</v>
      </c>
    </row>
    <row r="25" spans="1:2">
      <c r="A25">
        <f t="shared" si="0"/>
        <v>1974</v>
      </c>
      <c r="B25">
        <v>3873</v>
      </c>
    </row>
    <row r="26" spans="1:2">
      <c r="A26">
        <f t="shared" si="0"/>
        <v>1975</v>
      </c>
      <c r="B26">
        <v>4593</v>
      </c>
    </row>
    <row r="27" spans="1:2">
      <c r="A27">
        <f t="shared" si="0"/>
        <v>1976</v>
      </c>
      <c r="B27">
        <v>6761</v>
      </c>
    </row>
    <row r="28" spans="1:2">
      <c r="A28">
        <f t="shared" si="0"/>
        <v>1977</v>
      </c>
      <c r="B28">
        <v>1971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9"/>
  <sheetViews>
    <sheetView workbookViewId="0">
      <selection activeCell="B26" sqref="B26"/>
    </sheetView>
  </sheetViews>
  <sheetFormatPr defaultRowHeight="15"/>
  <cols>
    <col min="3" max="3" width="10.5703125" customWidth="1"/>
  </cols>
  <sheetData>
    <row r="1" spans="1:4">
      <c r="A1" s="3" t="s">
        <v>2</v>
      </c>
      <c r="B1" s="3" t="s">
        <v>0</v>
      </c>
      <c r="C1" s="3" t="s">
        <v>1</v>
      </c>
      <c r="D1" s="3" t="s">
        <v>3</v>
      </c>
    </row>
    <row r="2" spans="1:4">
      <c r="A2">
        <v>1</v>
      </c>
      <c r="B2">
        <v>1967</v>
      </c>
      <c r="C2">
        <v>7826</v>
      </c>
      <c r="D2">
        <f>28/A2</f>
        <v>28</v>
      </c>
    </row>
    <row r="3" spans="1:4">
      <c r="A3">
        <f>A2+1</f>
        <v>2</v>
      </c>
      <c r="B3">
        <v>1964</v>
      </c>
      <c r="C3">
        <v>6900</v>
      </c>
      <c r="D3">
        <f t="shared" ref="D3:D28" si="0">28/A3</f>
        <v>14</v>
      </c>
    </row>
    <row r="4" spans="1:4">
      <c r="A4">
        <f t="shared" ref="A4:A28" si="1">A3+1</f>
        <v>3</v>
      </c>
      <c r="B4">
        <v>1976</v>
      </c>
      <c r="C4">
        <v>6761</v>
      </c>
      <c r="D4">
        <f t="shared" si="0"/>
        <v>9.3333333333333339</v>
      </c>
    </row>
    <row r="5" spans="1:4">
      <c r="A5">
        <f t="shared" si="1"/>
        <v>4</v>
      </c>
      <c r="B5">
        <v>1969</v>
      </c>
      <c r="C5">
        <v>6599</v>
      </c>
      <c r="D5">
        <f t="shared" si="0"/>
        <v>7</v>
      </c>
    </row>
    <row r="6" spans="1:4">
      <c r="A6">
        <f t="shared" si="1"/>
        <v>5</v>
      </c>
      <c r="B6">
        <v>1957</v>
      </c>
      <c r="C6">
        <v>5060</v>
      </c>
      <c r="D6">
        <f t="shared" si="0"/>
        <v>5.6</v>
      </c>
    </row>
    <row r="7" spans="1:4">
      <c r="A7">
        <f t="shared" si="1"/>
        <v>6</v>
      </c>
      <c r="B7">
        <v>1963</v>
      </c>
      <c r="C7">
        <v>5050</v>
      </c>
      <c r="D7">
        <f t="shared" si="0"/>
        <v>4.666666666666667</v>
      </c>
    </row>
    <row r="8" spans="1:4">
      <c r="A8">
        <f t="shared" si="1"/>
        <v>7</v>
      </c>
      <c r="B8">
        <v>1958</v>
      </c>
      <c r="C8">
        <v>4903</v>
      </c>
      <c r="D8">
        <f t="shared" si="0"/>
        <v>4</v>
      </c>
    </row>
    <row r="9" spans="1:4">
      <c r="A9">
        <f t="shared" si="1"/>
        <v>8</v>
      </c>
      <c r="B9">
        <v>1960</v>
      </c>
      <c r="C9">
        <v>4798</v>
      </c>
      <c r="D9">
        <f t="shared" si="0"/>
        <v>3.5</v>
      </c>
    </row>
    <row r="10" spans="1:4">
      <c r="A10">
        <f t="shared" si="1"/>
        <v>9</v>
      </c>
      <c r="B10">
        <v>1962</v>
      </c>
      <c r="C10">
        <v>4652</v>
      </c>
      <c r="D10">
        <f t="shared" si="0"/>
        <v>3.1111111111111112</v>
      </c>
    </row>
    <row r="11" spans="1:4">
      <c r="A11">
        <f t="shared" si="1"/>
        <v>10</v>
      </c>
      <c r="B11">
        <v>1975</v>
      </c>
      <c r="C11">
        <v>4593</v>
      </c>
      <c r="D11">
        <f t="shared" si="0"/>
        <v>2.8</v>
      </c>
    </row>
    <row r="12" spans="1:4">
      <c r="A12">
        <f t="shared" si="1"/>
        <v>11</v>
      </c>
      <c r="B12">
        <v>1965</v>
      </c>
      <c r="C12">
        <v>4366</v>
      </c>
      <c r="D12">
        <f t="shared" si="0"/>
        <v>2.5454545454545454</v>
      </c>
    </row>
    <row r="13" spans="1:4">
      <c r="A13">
        <f t="shared" si="1"/>
        <v>12</v>
      </c>
      <c r="B13">
        <v>1961</v>
      </c>
      <c r="C13">
        <v>4290</v>
      </c>
      <c r="D13">
        <f t="shared" si="0"/>
        <v>2.3333333333333335</v>
      </c>
    </row>
    <row r="14" spans="1:4">
      <c r="A14">
        <f t="shared" si="1"/>
        <v>13</v>
      </c>
      <c r="B14">
        <v>1971</v>
      </c>
      <c r="C14">
        <v>4175</v>
      </c>
      <c r="D14">
        <f t="shared" si="0"/>
        <v>2.1538461538461537</v>
      </c>
    </row>
    <row r="15" spans="1:4">
      <c r="A15">
        <f t="shared" si="1"/>
        <v>14</v>
      </c>
      <c r="B15">
        <v>1954</v>
      </c>
      <c r="C15">
        <v>4124</v>
      </c>
      <c r="D15">
        <f t="shared" si="0"/>
        <v>2</v>
      </c>
    </row>
    <row r="16" spans="1:4">
      <c r="A16">
        <f t="shared" si="1"/>
        <v>15</v>
      </c>
      <c r="B16">
        <v>1974</v>
      </c>
      <c r="C16">
        <v>3873</v>
      </c>
      <c r="D16">
        <f t="shared" si="0"/>
        <v>1.8666666666666667</v>
      </c>
    </row>
    <row r="17" spans="1:4">
      <c r="A17">
        <f t="shared" si="1"/>
        <v>16</v>
      </c>
      <c r="B17">
        <v>1959</v>
      </c>
      <c r="C17">
        <v>3757</v>
      </c>
      <c r="D17">
        <f t="shared" si="0"/>
        <v>1.75</v>
      </c>
    </row>
    <row r="18" spans="1:4">
      <c r="A18">
        <f t="shared" si="1"/>
        <v>17</v>
      </c>
      <c r="B18">
        <v>1970</v>
      </c>
      <c r="C18">
        <v>3700</v>
      </c>
      <c r="D18">
        <f t="shared" si="0"/>
        <v>1.6470588235294117</v>
      </c>
    </row>
    <row r="19" spans="1:4">
      <c r="A19">
        <f t="shared" si="1"/>
        <v>18</v>
      </c>
      <c r="B19">
        <v>1952</v>
      </c>
      <c r="C19">
        <v>3521</v>
      </c>
      <c r="D19">
        <f t="shared" si="0"/>
        <v>1.5555555555555556</v>
      </c>
    </row>
    <row r="20" spans="1:4">
      <c r="A20">
        <f t="shared" si="1"/>
        <v>19</v>
      </c>
      <c r="B20">
        <v>1955</v>
      </c>
      <c r="C20">
        <v>3496</v>
      </c>
      <c r="D20">
        <f t="shared" si="0"/>
        <v>1.4736842105263157</v>
      </c>
    </row>
    <row r="21" spans="1:4">
      <c r="A21">
        <f t="shared" si="1"/>
        <v>20</v>
      </c>
      <c r="B21">
        <v>1966</v>
      </c>
      <c r="C21">
        <v>3380</v>
      </c>
      <c r="D21">
        <f t="shared" si="0"/>
        <v>1.4</v>
      </c>
    </row>
    <row r="22" spans="1:4">
      <c r="A22">
        <f t="shared" si="1"/>
        <v>21</v>
      </c>
      <c r="B22">
        <v>1968</v>
      </c>
      <c r="C22">
        <v>3320</v>
      </c>
      <c r="D22">
        <f t="shared" si="0"/>
        <v>1.3333333333333333</v>
      </c>
    </row>
    <row r="23" spans="1:4">
      <c r="A23">
        <f t="shared" si="1"/>
        <v>22</v>
      </c>
      <c r="B23">
        <v>1972</v>
      </c>
      <c r="C23">
        <v>2988</v>
      </c>
      <c r="D23">
        <f t="shared" si="0"/>
        <v>1.2727272727272727</v>
      </c>
    </row>
    <row r="24" spans="1:4">
      <c r="A24">
        <f t="shared" si="1"/>
        <v>23</v>
      </c>
      <c r="B24">
        <v>1951</v>
      </c>
      <c r="C24">
        <v>2947</v>
      </c>
      <c r="D24" s="1"/>
    </row>
    <row r="25" spans="1:4">
      <c r="A25">
        <f t="shared" si="1"/>
        <v>24</v>
      </c>
      <c r="B25">
        <v>1956</v>
      </c>
      <c r="C25">
        <v>2947</v>
      </c>
      <c r="D25">
        <f t="shared" si="0"/>
        <v>1.1666666666666667</v>
      </c>
    </row>
    <row r="26" spans="1:4">
      <c r="A26">
        <f t="shared" si="1"/>
        <v>25</v>
      </c>
      <c r="B26">
        <v>1973</v>
      </c>
      <c r="C26">
        <v>2709</v>
      </c>
      <c r="D26">
        <f t="shared" si="0"/>
        <v>1.1200000000000001</v>
      </c>
    </row>
    <row r="27" spans="1:4">
      <c r="A27">
        <f t="shared" si="1"/>
        <v>26</v>
      </c>
      <c r="B27">
        <v>1953</v>
      </c>
      <c r="C27">
        <v>2399</v>
      </c>
      <c r="D27">
        <f t="shared" si="0"/>
        <v>1.0769230769230769</v>
      </c>
    </row>
    <row r="28" spans="1:4">
      <c r="A28">
        <f t="shared" si="1"/>
        <v>27</v>
      </c>
      <c r="B28">
        <v>1977</v>
      </c>
      <c r="C28">
        <v>1971</v>
      </c>
      <c r="D28">
        <f t="shared" si="0"/>
        <v>1.037037037037037</v>
      </c>
    </row>
    <row r="29" spans="1:4">
      <c r="B29" t="s">
        <v>4</v>
      </c>
      <c r="C29">
        <f>AVERAGE(C2:C28)</f>
        <v>4263.1481481481478</v>
      </c>
    </row>
    <row r="30" spans="1:4">
      <c r="B30" t="s">
        <v>5</v>
      </c>
      <c r="C30">
        <f>STDEV(C2:C28)</f>
        <v>1432.5820342655022</v>
      </c>
    </row>
    <row r="31" spans="1:4">
      <c r="B31" t="s">
        <v>6</v>
      </c>
      <c r="C31" t="s">
        <v>7</v>
      </c>
      <c r="D31">
        <v>0.53320000000000001</v>
      </c>
    </row>
    <row r="32" spans="1:4">
      <c r="C32" t="s">
        <v>8</v>
      </c>
      <c r="D32">
        <v>1.1004</v>
      </c>
    </row>
    <row r="33" spans="1:4">
      <c r="A33" t="s">
        <v>10</v>
      </c>
      <c r="B33" t="s">
        <v>9</v>
      </c>
      <c r="C33">
        <f>-LN(LN(10/9))</f>
        <v>2.2503673273124449</v>
      </c>
    </row>
    <row r="34" spans="1:4">
      <c r="B34" t="s">
        <v>11</v>
      </c>
      <c r="C34">
        <f>(C33-D31)/D32</f>
        <v>1.5604937543733597</v>
      </c>
    </row>
    <row r="35" spans="1:4">
      <c r="B35" t="s">
        <v>12</v>
      </c>
      <c r="C35">
        <f>C29+(C34*C30)</f>
        <v>6498.6834652469461</v>
      </c>
      <c r="D35" t="s">
        <v>13</v>
      </c>
    </row>
    <row r="37" spans="1:4">
      <c r="A37" t="s">
        <v>14</v>
      </c>
      <c r="B37" t="s">
        <v>15</v>
      </c>
      <c r="C37">
        <f>-LN(LN(100/99))</f>
        <v>4.6001492267765736</v>
      </c>
    </row>
    <row r="38" spans="1:4">
      <c r="B38" t="s">
        <v>11</v>
      </c>
      <c r="C38">
        <f>(C37-D31)/D32</f>
        <v>3.6958826124832549</v>
      </c>
    </row>
    <row r="39" spans="1:4">
      <c r="B39" t="s">
        <v>16</v>
      </c>
      <c r="C39">
        <f>C29+(C38*C30)</f>
        <v>9557.8031795459083</v>
      </c>
    </row>
  </sheetData>
  <sortState ref="B2:C28">
    <sortCondition descending="1" ref="C1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3"/>
  <sheetViews>
    <sheetView workbookViewId="0">
      <selection sqref="A1:B3"/>
    </sheetView>
  </sheetViews>
  <sheetFormatPr defaultRowHeight="15"/>
  <cols>
    <col min="1" max="1" width="14.140625" customWidth="1"/>
    <col min="2" max="2" width="11" customWidth="1"/>
  </cols>
  <sheetData>
    <row r="1" spans="1:2">
      <c r="A1" s="2" t="s">
        <v>17</v>
      </c>
      <c r="B1" s="2" t="s">
        <v>18</v>
      </c>
    </row>
    <row r="2" spans="1:2">
      <c r="A2" s="2">
        <v>50</v>
      </c>
      <c r="B2" s="2">
        <v>40809</v>
      </c>
    </row>
    <row r="3" spans="1:2">
      <c r="A3" s="2">
        <v>100</v>
      </c>
      <c r="B3" s="2">
        <v>46300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yihova-jira</dc:creator>
  <cp:lastModifiedBy>jihova jira</cp:lastModifiedBy>
  <dcterms:created xsi:type="dcterms:W3CDTF">2015-01-16T04:05:25Z</dcterms:created>
  <dcterms:modified xsi:type="dcterms:W3CDTF">2017-06-09T03:50:42Z</dcterms:modified>
</cp:coreProperties>
</file>